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ctive_Projects\2218 OSU Collaborative Aerospace Research Center\10 Project Resources\Existing Condition Drawings and Documents\"/>
    </mc:Choice>
  </mc:AlternateContent>
  <xr:revisionPtr revIDLastSave="0" documentId="13_ncr:1_{EA4B119E-C871-4B5C-93F5-4C4BE72A119A}" xr6:coauthVersionLast="47" xr6:coauthVersionMax="47" xr10:uidLastSave="{00000000-0000-0000-0000-000000000000}"/>
  <bookViews>
    <workbookView xWindow="21630" yWindow="825" windowWidth="35325" windowHeight="22080" xr2:uid="{00000000-000D-0000-FFFF-FFFF00000000}"/>
  </bookViews>
  <sheets>
    <sheet name="AEL Equip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3" i="1" l="1"/>
  <c r="R113" i="1" s="1"/>
  <c r="Q109" i="1"/>
  <c r="R109" i="1" s="1"/>
  <c r="Q108" i="1"/>
  <c r="R108" i="1" s="1"/>
  <c r="Q107" i="1"/>
  <c r="R107" i="1" s="1"/>
  <c r="Q106" i="1"/>
  <c r="R106" i="1" s="1"/>
  <c r="R105" i="1"/>
  <c r="R88" i="1"/>
  <c r="R100" i="1"/>
  <c r="Q99" i="1"/>
  <c r="R99" i="1" s="1"/>
  <c r="Q98" i="1"/>
  <c r="R98" i="1" s="1"/>
  <c r="Q90" i="1"/>
  <c r="R90" i="1" s="1"/>
  <c r="R89" i="1"/>
  <c r="R25" i="1"/>
  <c r="R38" i="1"/>
  <c r="R37" i="1"/>
  <c r="R51" i="1"/>
  <c r="Q66" i="1"/>
  <c r="R66" i="1" s="1"/>
  <c r="R65" i="1"/>
  <c r="Q64" i="1"/>
  <c r="R64" i="1" s="1"/>
  <c r="R87" i="1"/>
  <c r="Q86" i="1"/>
  <c r="R86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R54" i="1"/>
  <c r="R53" i="1"/>
  <c r="Q52" i="1"/>
  <c r="R52" i="1" s="1"/>
  <c r="R50" i="1"/>
  <c r="Q63" i="1"/>
  <c r="R63" i="1" s="1"/>
  <c r="Q67" i="1"/>
  <c r="R67" i="1" s="1"/>
  <c r="Q68" i="1"/>
  <c r="R68" i="1" s="1"/>
  <c r="Q69" i="1"/>
  <c r="R69" i="1" s="1"/>
  <c r="Q70" i="1"/>
  <c r="R70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R41" i="1"/>
  <c r="R40" i="1"/>
  <c r="Q39" i="1"/>
  <c r="R39" i="1" s="1"/>
  <c r="Q112" i="1"/>
  <c r="R112" i="1" s="1"/>
  <c r="Q102" i="1"/>
  <c r="R102" i="1" s="1"/>
  <c r="Q94" i="1"/>
  <c r="R94" i="1" s="1"/>
  <c r="Q83" i="1"/>
  <c r="R83" i="1" s="1"/>
  <c r="Q21" i="1"/>
  <c r="R21" i="1" s="1"/>
  <c r="Q82" i="1"/>
  <c r="R82" i="1" s="1"/>
  <c r="Q81" i="1"/>
  <c r="R81" i="1" s="1"/>
  <c r="Q80" i="1"/>
  <c r="R80" i="1" s="1"/>
  <c r="Q79" i="1"/>
  <c r="R79" i="1" s="1"/>
  <c r="Q78" i="1"/>
  <c r="R78" i="1" s="1"/>
  <c r="R75" i="1"/>
  <c r="Q77" i="1"/>
  <c r="R77" i="1" s="1"/>
  <c r="Q74" i="1"/>
  <c r="R74" i="1" s="1"/>
  <c r="Q76" i="1"/>
  <c r="R76" i="1" s="1"/>
  <c r="Q73" i="1"/>
  <c r="R73" i="1" s="1"/>
  <c r="Q114" i="1"/>
  <c r="Q34" i="1"/>
  <c r="R34" i="1" s="1"/>
  <c r="R72" i="1" l="1"/>
  <c r="R104" i="1"/>
  <c r="R36" i="1"/>
  <c r="R49" i="1"/>
  <c r="R62" i="1"/>
  <c r="Q18" i="1" l="1"/>
  <c r="Q14" i="1" l="1"/>
  <c r="Q10" i="1"/>
  <c r="Q26" i="1"/>
  <c r="Q6" i="1"/>
  <c r="R27" i="1"/>
  <c r="R28" i="1"/>
  <c r="R24" i="1"/>
  <c r="R114" i="1" l="1"/>
  <c r="R111" i="1" s="1"/>
  <c r="R93" i="1"/>
  <c r="R91" i="1"/>
  <c r="R18" i="1"/>
  <c r="R101" i="1"/>
  <c r="R26" i="1"/>
  <c r="Q92" i="1"/>
  <c r="R92" i="1" s="1"/>
  <c r="Q20" i="1"/>
  <c r="R20" i="1" s="1"/>
  <c r="Q19" i="1"/>
  <c r="R19" i="1" s="1"/>
  <c r="Q17" i="1"/>
  <c r="R17" i="1" s="1"/>
  <c r="Q16" i="1"/>
  <c r="R16" i="1" s="1"/>
  <c r="Q15" i="1"/>
  <c r="R15" i="1" s="1"/>
  <c r="R14" i="1"/>
  <c r="Q13" i="1"/>
  <c r="R13" i="1" s="1"/>
  <c r="R12" i="1"/>
  <c r="Q11" i="1"/>
  <c r="R11" i="1" s="1"/>
  <c r="R10" i="1"/>
  <c r="Q8" i="1"/>
  <c r="R8" i="1" s="1"/>
  <c r="Q7" i="1"/>
  <c r="R7" i="1" s="1"/>
  <c r="R6" i="1"/>
  <c r="Q33" i="1"/>
  <c r="R33" i="1" s="1"/>
  <c r="Q32" i="1"/>
  <c r="R32" i="1" s="1"/>
  <c r="Q31" i="1"/>
  <c r="R31" i="1" s="1"/>
  <c r="Q30" i="1"/>
  <c r="R30" i="1" s="1"/>
  <c r="Q29" i="1"/>
  <c r="R29" i="1" s="1"/>
  <c r="O93" i="1"/>
  <c r="R5" i="1" l="1"/>
  <c r="R85" i="1"/>
  <c r="R96" i="1"/>
  <c r="R23" i="1"/>
</calcChain>
</file>

<file path=xl/sharedStrings.xml><?xml version="1.0" encoding="utf-8"?>
<sst xmlns="http://schemas.openxmlformats.org/spreadsheetml/2006/main" count="405" uniqueCount="113">
  <si>
    <t>Qty</t>
  </si>
  <si>
    <t>Equipment type/name</t>
  </si>
  <si>
    <t>Specs</t>
  </si>
  <si>
    <t>V</t>
  </si>
  <si>
    <t>I [A]</t>
  </si>
  <si>
    <t>Ph</t>
  </si>
  <si>
    <t>Pwr [W, per unit]</t>
  </si>
  <si>
    <t>Total Pwr [W]</t>
  </si>
  <si>
    <t>Supporting utilities needs to run the equipment– chilled water, compressed air, separate central vacuum unit, venting, external server/computing requirement</t>
  </si>
  <si>
    <t>Funding source (choose one)</t>
  </si>
  <si>
    <t>TOTAL</t>
  </si>
  <si>
    <t>PMI Facility</t>
  </si>
  <si>
    <t>Vacuum: CTI 9700A</t>
  </si>
  <si>
    <t>253VAC 30A 2P or 3P</t>
  </si>
  <si>
    <t>chilled water per unit (2 units needed): 12 L/m, 10-32 degC, Pdrop ~0.65 bar</t>
  </si>
  <si>
    <t>funded research awarded and in progress</t>
  </si>
  <si>
    <t>Min electrical service = 30A FL/LR = 17/85A, PF = 0.85</t>
  </si>
  <si>
    <t>Power Supplies: Sorensen SGI 80-250</t>
  </si>
  <si>
    <t>80V 250A</t>
  </si>
  <si>
    <t>80A fuse, nominal 50A</t>
  </si>
  <si>
    <t xml:space="preserve">Vacuum: CTI CyroTorr 10 </t>
  </si>
  <si>
    <t>Operated by CTI 9700A</t>
  </si>
  <si>
    <t>Gate Valve</t>
  </si>
  <si>
    <t>-</t>
  </si>
  <si>
    <t>compressed air</t>
  </si>
  <si>
    <t>Diagnostics: Stanford Research Systems RGA 200</t>
  </si>
  <si>
    <t>24VDC 2.5A</t>
  </si>
  <si>
    <t>Power Supplies: Sorensen DCS60-50E</t>
  </si>
  <si>
    <t>60V 50A</t>
  </si>
  <si>
    <t>comes in single phase with limit to 2.5kW output</t>
  </si>
  <si>
    <t>Vacuum: Alcatel Adixen Pascal Series 2100A</t>
  </si>
  <si>
    <t>240V/3ph, 3.6kW nom</t>
  </si>
  <si>
    <t>exhaust/venting</t>
  </si>
  <si>
    <t>Power Supplies: Sorensen SGI 80-125</t>
  </si>
  <si>
    <t>80V 125A</t>
  </si>
  <si>
    <t>Power Supplies: Sorensen Asterion DC ASM</t>
  </si>
  <si>
    <t>5.1 kW, 80% eff</t>
  </si>
  <si>
    <t>Motion and Actuation: Velmex Inc VXM4</t>
  </si>
  <si>
    <t>100-240VAC 2A</t>
  </si>
  <si>
    <t>Power Supplies: Sorensen DLM 20-30</t>
  </si>
  <si>
    <t>20V 30A</t>
  </si>
  <si>
    <t>Power Supplies: Sorensen DLM 150-4</t>
  </si>
  <si>
    <t>150V 4A</t>
  </si>
  <si>
    <t>Motion and Actuation: Vincent Associates VDM1000</t>
  </si>
  <si>
    <t>115/230 VAC, 50-60Hz, 60 W</t>
  </si>
  <si>
    <t>Power Supplies: Sorensen DLM 40-15</t>
  </si>
  <si>
    <t>48V 21A</t>
  </si>
  <si>
    <t>Motion and Actuation: Velmex Inc VXM-2</t>
  </si>
  <si>
    <t>Data acquisition systems</t>
  </si>
  <si>
    <t>120VAC</t>
  </si>
  <si>
    <t>compressed air, LAN access for remote operation</t>
  </si>
  <si>
    <t>Multiple mechanical and electrical systems</t>
  </si>
  <si>
    <t>Student Research and Training (Vacuum Chamber 1)</t>
  </si>
  <si>
    <t>Vacuum: EDWARDS Vacuum STP-H451C</t>
  </si>
  <si>
    <t>100-240V, 600 VA</t>
  </si>
  <si>
    <t>exhaust/venting, chilled water</t>
  </si>
  <si>
    <t>chilled water: 2 L/m, 5-25 degC, P &lt;0.3 Mpa</t>
  </si>
  <si>
    <t>Vacuum: EDWARDS Vacuum SCU-800</t>
  </si>
  <si>
    <t>100-240VAC, 1200 VA</t>
  </si>
  <si>
    <t>Vacuum: EDWARDS Vacuum nXDS15iC (scroll pump)</t>
  </si>
  <si>
    <t>100-240V</t>
  </si>
  <si>
    <t>peak power during high pressure part of cycle</t>
  </si>
  <si>
    <t>Vacuum: Terranova 934 Vacuum Gauge Controller</t>
  </si>
  <si>
    <t>100-240VAC, 100 VA</t>
  </si>
  <si>
    <t>Power Supplies: Sorensen DLM 40-15 (FPS100048)</t>
  </si>
  <si>
    <t>40V 15A</t>
  </si>
  <si>
    <t>DAQ: NI PXIe-1073</t>
  </si>
  <si>
    <t>240VAC, 4A</t>
  </si>
  <si>
    <t>Power Supplies: Sorensen DLM 300-2</t>
  </si>
  <si>
    <t>300V 2A</t>
  </si>
  <si>
    <t>Motion and Actuation: VELMEX INC VXM-2</t>
  </si>
  <si>
    <t>Student Research and Training (Vacuum Chamber 2)</t>
  </si>
  <si>
    <t>Student Research and Training (Vacuum Chamber 3)</t>
  </si>
  <si>
    <t>part of the curriculum of a class</t>
  </si>
  <si>
    <t>6x4 Vacuum Test Facility</t>
  </si>
  <si>
    <t>chilled water per unit (1 unit needed): 12 L/m, 10-32 degC, Pdrop ~0.65 bar</t>
  </si>
  <si>
    <t>Vacuum: Oerlikon Leybold D40B</t>
  </si>
  <si>
    <t>200-480V, 9A, 2.2 kW</t>
  </si>
  <si>
    <t>NASA/Air Force/Space Force and Aerospace Industry Vacuum and Test Facility</t>
  </si>
  <si>
    <t>funded research awarded</t>
  </si>
  <si>
    <t>Linear Test Facility</t>
  </si>
  <si>
    <t>research proposal submitted for consideration</t>
  </si>
  <si>
    <t>Power Supplies: Sorensen SG 1000-30</t>
  </si>
  <si>
    <t>1000V 30A</t>
  </si>
  <si>
    <t>Power Supplies: Stanford Research Systems SRS-DG-535 Pulse</t>
  </si>
  <si>
    <t>70 W, 100/120/220/240 VAC, 50/60 Hz</t>
  </si>
  <si>
    <t>Data Acquisition: NATIONAL INSTRUMENTS NI PXIe-1078 (Obsolete --&gt; PXIe-1083)</t>
  </si>
  <si>
    <t>240VAC 7A</t>
  </si>
  <si>
    <t>Vacuum: Terranova 926A Vacuum Gauge Controller</t>
  </si>
  <si>
    <t>85-265 VAC, 30 VA</t>
  </si>
  <si>
    <t>High Atmosphere/Vacuum for Extreme Environments (both facilities)</t>
  </si>
  <si>
    <t>Plasma Sources: Praxair Model 6600XL Plasma System</t>
  </si>
  <si>
    <t>chilled water</t>
  </si>
  <si>
    <t>100 VA</t>
  </si>
  <si>
    <t>Mars Vacuum Chamber</t>
  </si>
  <si>
    <t>future research</t>
  </si>
  <si>
    <t>Analysis and Assembly Area</t>
  </si>
  <si>
    <t>Tooling systems</t>
  </si>
  <si>
    <t>HPC stations (one per device), 2 monitors each</t>
  </si>
  <si>
    <t>100-240V, 1000W</t>
  </si>
  <si>
    <t>LAN access for remote operation</t>
  </si>
  <si>
    <t>Multiple computer systems</t>
  </si>
  <si>
    <t>Additional Notes:</t>
  </si>
  <si>
    <t xml:space="preserve">Some of the pumping power such as helium compressors (He Comp) and roughing pumps (Rough) will be located in the MECHANICAL ROOM for safety, thermal management, and noise isolation </t>
  </si>
  <si>
    <t>Use of the MECHNICAL ROOM will also allow venting of pump exhaust and efficient cooling of the pumps in close proximity with the cooling loop.</t>
  </si>
  <si>
    <t>W</t>
  </si>
  <si>
    <t>H</t>
  </si>
  <si>
    <t>L</t>
  </si>
  <si>
    <t>in</t>
  </si>
  <si>
    <t>Station 1 (Diagnostics, Optics, etc)</t>
  </si>
  <si>
    <t>Station 2 (Diagnostics, Optics, etc)</t>
  </si>
  <si>
    <t>Access Clearance</t>
  </si>
  <si>
    <t>Primary Equip. Dimensions (Chamber, Aparatus,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</si>
</sst>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01F1E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0" xfId="1" applyNumberFormat="1" applyFont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9"/>
  <sheetViews>
    <sheetView tabSelected="1" topLeftCell="A65" zoomScale="90" zoomScaleNormal="90" workbookViewId="0">
      <selection activeCell="G121" sqref="G121"/>
    </sheetView>
  </sheetViews>
  <sheetFormatPr defaultColWidth="11" defaultRowHeight="15.75" x14ac:dyDescent="0.25"/>
  <cols>
    <col min="1" max="1" width="7.125" style="10" customWidth="1"/>
    <col min="2" max="2" width="56.375" customWidth="1"/>
    <col min="3" max="5" width="5.25" customWidth="1"/>
    <col min="6" max="6" width="8.25" customWidth="1"/>
    <col min="7" max="12" width="5.25" customWidth="1"/>
    <col min="13" max="13" width="20.375" customWidth="1"/>
    <col min="14" max="17" width="9.625" customWidth="1"/>
    <col min="18" max="18" width="11.875" bestFit="1" customWidth="1"/>
    <col min="19" max="19" width="42.25" customWidth="1"/>
    <col min="20" max="20" width="39.5" bestFit="1" customWidth="1"/>
  </cols>
  <sheetData>
    <row r="1" spans="1:21" s="5" customFormat="1" ht="84.75" customHeight="1" x14ac:dyDescent="0.25">
      <c r="A1" s="2" t="s">
        <v>0</v>
      </c>
      <c r="B1" s="2" t="s">
        <v>1</v>
      </c>
      <c r="C1" s="11" t="s">
        <v>112</v>
      </c>
      <c r="D1" s="11"/>
      <c r="E1" s="11"/>
      <c r="F1" s="12" t="s">
        <v>111</v>
      </c>
      <c r="G1" s="11" t="s">
        <v>109</v>
      </c>
      <c r="H1" s="11"/>
      <c r="I1" s="11"/>
      <c r="J1" s="11" t="s">
        <v>110</v>
      </c>
      <c r="K1" s="11"/>
      <c r="L1" s="11"/>
      <c r="M1" s="4" t="s">
        <v>2</v>
      </c>
      <c r="N1" s="4" t="s">
        <v>3</v>
      </c>
      <c r="O1" s="4" t="s">
        <v>4</v>
      </c>
      <c r="P1" s="4" t="s">
        <v>5</v>
      </c>
      <c r="Q1" s="4" t="s">
        <v>6</v>
      </c>
      <c r="R1" s="4" t="s">
        <v>7</v>
      </c>
      <c r="S1" s="3" t="s">
        <v>8</v>
      </c>
      <c r="T1" s="4" t="s">
        <v>9</v>
      </c>
    </row>
    <row r="2" spans="1:21" s="5" customFormat="1" x14ac:dyDescent="0.25">
      <c r="A2" s="2"/>
      <c r="B2" s="2" t="s">
        <v>10</v>
      </c>
      <c r="C2" s="2" t="s">
        <v>107</v>
      </c>
      <c r="D2" s="2" t="s">
        <v>105</v>
      </c>
      <c r="E2" s="2" t="s">
        <v>106</v>
      </c>
      <c r="F2" s="2" t="s">
        <v>105</v>
      </c>
      <c r="G2" s="2" t="s">
        <v>107</v>
      </c>
      <c r="H2" s="2" t="s">
        <v>105</v>
      </c>
      <c r="I2" s="2" t="s">
        <v>106</v>
      </c>
      <c r="J2" s="2" t="s">
        <v>107</v>
      </c>
      <c r="K2" s="2" t="s">
        <v>105</v>
      </c>
      <c r="L2" s="2" t="s">
        <v>106</v>
      </c>
      <c r="M2" s="4"/>
      <c r="N2" s="4"/>
      <c r="O2" s="4"/>
      <c r="P2" s="4"/>
      <c r="Q2" s="4"/>
      <c r="R2" s="6"/>
      <c r="S2" s="3"/>
      <c r="T2" s="4"/>
    </row>
    <row r="3" spans="1:21" x14ac:dyDescent="0.25">
      <c r="C3" t="s">
        <v>108</v>
      </c>
      <c r="D3" t="s">
        <v>108</v>
      </c>
      <c r="E3" t="s">
        <v>108</v>
      </c>
      <c r="F3" t="s">
        <v>108</v>
      </c>
      <c r="G3" t="s">
        <v>108</v>
      </c>
      <c r="H3" t="s">
        <v>108</v>
      </c>
      <c r="I3" t="s">
        <v>108</v>
      </c>
      <c r="J3" t="s">
        <v>108</v>
      </c>
      <c r="K3" t="s">
        <v>108</v>
      </c>
      <c r="L3" t="s">
        <v>108</v>
      </c>
      <c r="R3" s="7"/>
    </row>
    <row r="4" spans="1:21" x14ac:dyDescent="0.25">
      <c r="R4" s="7"/>
    </row>
    <row r="5" spans="1:21" x14ac:dyDescent="0.25">
      <c r="B5" s="1" t="s">
        <v>11</v>
      </c>
      <c r="C5" s="13"/>
      <c r="D5" s="13"/>
      <c r="E5" s="13"/>
      <c r="F5" s="13"/>
      <c r="G5" s="13"/>
      <c r="H5" s="13"/>
      <c r="I5" s="13"/>
      <c r="J5" s="1"/>
      <c r="K5" s="1"/>
      <c r="L5" s="1"/>
      <c r="R5" s="9">
        <f>SUM(R6:R21)</f>
        <v>105370.91305585467</v>
      </c>
    </row>
    <row r="6" spans="1:21" x14ac:dyDescent="0.25">
      <c r="A6" s="10">
        <v>2</v>
      </c>
      <c r="B6" t="s">
        <v>12</v>
      </c>
      <c r="M6" t="s">
        <v>13</v>
      </c>
      <c r="N6">
        <v>240</v>
      </c>
      <c r="O6">
        <v>30</v>
      </c>
      <c r="P6">
        <v>3</v>
      </c>
      <c r="Q6" s="8">
        <f>N6*O6*SQRT(P6)</f>
        <v>12470.765814495915</v>
      </c>
      <c r="R6" s="7">
        <f t="shared" ref="R6:R21" si="0">Q6*A6</f>
        <v>24941.53162899183</v>
      </c>
      <c r="S6" t="s">
        <v>14</v>
      </c>
      <c r="T6" t="s">
        <v>15</v>
      </c>
      <c r="U6" t="s">
        <v>16</v>
      </c>
    </row>
    <row r="7" spans="1:21" x14ac:dyDescent="0.25">
      <c r="A7" s="10">
        <v>1</v>
      </c>
      <c r="B7" t="s">
        <v>17</v>
      </c>
      <c r="M7" t="s">
        <v>18</v>
      </c>
      <c r="N7">
        <v>240</v>
      </c>
      <c r="O7">
        <v>80</v>
      </c>
      <c r="P7">
        <v>1</v>
      </c>
      <c r="Q7">
        <f>N7*O7*SQRT(P7)</f>
        <v>19200</v>
      </c>
      <c r="R7" s="7">
        <f t="shared" si="0"/>
        <v>19200</v>
      </c>
      <c r="T7" t="s">
        <v>15</v>
      </c>
      <c r="U7" t="s">
        <v>19</v>
      </c>
    </row>
    <row r="8" spans="1:21" x14ac:dyDescent="0.25">
      <c r="A8" s="10">
        <v>4</v>
      </c>
      <c r="B8" t="s">
        <v>20</v>
      </c>
      <c r="Q8">
        <f>N8*O8*SQRT(P8)</f>
        <v>0</v>
      </c>
      <c r="R8" s="7">
        <f t="shared" si="0"/>
        <v>0</v>
      </c>
      <c r="T8" t="s">
        <v>15</v>
      </c>
      <c r="U8" t="s">
        <v>21</v>
      </c>
    </row>
    <row r="9" spans="1:21" x14ac:dyDescent="0.25">
      <c r="A9" s="10">
        <v>4</v>
      </c>
      <c r="B9" t="s">
        <v>22</v>
      </c>
      <c r="M9" t="s">
        <v>23</v>
      </c>
      <c r="N9" t="s">
        <v>23</v>
      </c>
      <c r="O9" t="s">
        <v>23</v>
      </c>
      <c r="P9" t="s">
        <v>23</v>
      </c>
      <c r="Q9" t="s">
        <v>23</v>
      </c>
      <c r="R9" t="s">
        <v>23</v>
      </c>
      <c r="S9" t="s">
        <v>24</v>
      </c>
      <c r="T9" t="s">
        <v>15</v>
      </c>
    </row>
    <row r="10" spans="1:21" x14ac:dyDescent="0.25">
      <c r="A10" s="10">
        <v>1</v>
      </c>
      <c r="B10" t="s">
        <v>25</v>
      </c>
      <c r="M10" t="s">
        <v>26</v>
      </c>
      <c r="N10">
        <v>24</v>
      </c>
      <c r="O10">
        <v>2.5</v>
      </c>
      <c r="P10">
        <v>1</v>
      </c>
      <c r="Q10">
        <f>N10*O10*SQRT(P10)*2</f>
        <v>120</v>
      </c>
      <c r="R10" s="7">
        <f t="shared" si="0"/>
        <v>120</v>
      </c>
      <c r="T10" t="s">
        <v>15</v>
      </c>
    </row>
    <row r="11" spans="1:21" x14ac:dyDescent="0.25">
      <c r="A11" s="10">
        <v>2</v>
      </c>
      <c r="B11" t="s">
        <v>27</v>
      </c>
      <c r="M11" t="s">
        <v>28</v>
      </c>
      <c r="N11">
        <v>240</v>
      </c>
      <c r="O11">
        <v>14</v>
      </c>
      <c r="P11">
        <v>3</v>
      </c>
      <c r="Q11" s="8">
        <f>N11*O11*SQRT(P11)</f>
        <v>5819.690713431427</v>
      </c>
      <c r="R11" s="7">
        <f t="shared" si="0"/>
        <v>11639.381426862854</v>
      </c>
      <c r="T11" t="s">
        <v>15</v>
      </c>
      <c r="U11" t="s">
        <v>29</v>
      </c>
    </row>
    <row r="12" spans="1:21" x14ac:dyDescent="0.25">
      <c r="A12" s="10">
        <v>2</v>
      </c>
      <c r="B12" t="s">
        <v>30</v>
      </c>
      <c r="M12" t="s">
        <v>31</v>
      </c>
      <c r="N12">
        <v>240</v>
      </c>
      <c r="P12">
        <v>3</v>
      </c>
      <c r="Q12">
        <v>3600</v>
      </c>
      <c r="R12" s="7">
        <f t="shared" si="0"/>
        <v>7200</v>
      </c>
      <c r="S12" t="s">
        <v>32</v>
      </c>
      <c r="T12" t="s">
        <v>15</v>
      </c>
    </row>
    <row r="13" spans="1:21" x14ac:dyDescent="0.25">
      <c r="A13" s="10">
        <v>1</v>
      </c>
      <c r="B13" t="s">
        <v>33</v>
      </c>
      <c r="M13" t="s">
        <v>34</v>
      </c>
      <c r="N13">
        <v>240</v>
      </c>
      <c r="O13">
        <v>50</v>
      </c>
      <c r="P13">
        <v>1</v>
      </c>
      <c r="Q13">
        <f>N13*O13*SQRT(P13)</f>
        <v>12000</v>
      </c>
      <c r="R13" s="7">
        <f t="shared" si="0"/>
        <v>12000</v>
      </c>
      <c r="T13" t="s">
        <v>15</v>
      </c>
    </row>
    <row r="14" spans="1:21" x14ac:dyDescent="0.25">
      <c r="A14" s="10">
        <v>2</v>
      </c>
      <c r="B14" t="s">
        <v>35</v>
      </c>
      <c r="M14" t="s">
        <v>36</v>
      </c>
      <c r="N14">
        <v>240</v>
      </c>
      <c r="O14">
        <v>2</v>
      </c>
      <c r="P14">
        <v>3</v>
      </c>
      <c r="Q14">
        <f>5100/0.8</f>
        <v>6375</v>
      </c>
      <c r="R14" s="7">
        <f t="shared" si="0"/>
        <v>12750</v>
      </c>
      <c r="T14" t="s">
        <v>15</v>
      </c>
    </row>
    <row r="15" spans="1:21" x14ac:dyDescent="0.25">
      <c r="A15" s="10">
        <v>1</v>
      </c>
      <c r="B15" t="s">
        <v>37</v>
      </c>
      <c r="M15" t="s">
        <v>38</v>
      </c>
      <c r="N15">
        <v>120</v>
      </c>
      <c r="O15">
        <v>2</v>
      </c>
      <c r="P15">
        <v>1</v>
      </c>
      <c r="Q15">
        <f>N15*O15*SQRT(P15)</f>
        <v>240</v>
      </c>
      <c r="R15" s="7">
        <f t="shared" si="0"/>
        <v>240</v>
      </c>
      <c r="T15" t="s">
        <v>15</v>
      </c>
    </row>
    <row r="16" spans="1:21" x14ac:dyDescent="0.25">
      <c r="A16" s="10">
        <v>2</v>
      </c>
      <c r="B16" t="s">
        <v>39</v>
      </c>
      <c r="M16" t="s">
        <v>40</v>
      </c>
      <c r="N16">
        <v>120</v>
      </c>
      <c r="O16">
        <v>11</v>
      </c>
      <c r="P16">
        <v>1</v>
      </c>
      <c r="Q16">
        <f>N16*O16*SQRT(P16)</f>
        <v>1320</v>
      </c>
      <c r="R16" s="7">
        <f t="shared" si="0"/>
        <v>2640</v>
      </c>
      <c r="T16" t="s">
        <v>15</v>
      </c>
    </row>
    <row r="17" spans="1:21" x14ac:dyDescent="0.25">
      <c r="A17" s="10">
        <v>2</v>
      </c>
      <c r="B17" t="s">
        <v>41</v>
      </c>
      <c r="M17" t="s">
        <v>42</v>
      </c>
      <c r="N17">
        <v>120</v>
      </c>
      <c r="O17">
        <v>11</v>
      </c>
      <c r="P17">
        <v>1</v>
      </c>
      <c r="Q17">
        <f>N17*O17*SQRT(P17)</f>
        <v>1320</v>
      </c>
      <c r="R17" s="7">
        <f t="shared" si="0"/>
        <v>2640</v>
      </c>
      <c r="T17" t="s">
        <v>15</v>
      </c>
    </row>
    <row r="18" spans="1:21" x14ac:dyDescent="0.25">
      <c r="A18" s="10">
        <v>1</v>
      </c>
      <c r="B18" t="s">
        <v>43</v>
      </c>
      <c r="M18" t="s">
        <v>44</v>
      </c>
      <c r="N18">
        <v>120</v>
      </c>
      <c r="O18">
        <v>1</v>
      </c>
      <c r="P18">
        <v>1</v>
      </c>
      <c r="Q18">
        <f>O18*N18</f>
        <v>120</v>
      </c>
      <c r="R18" s="7">
        <f t="shared" si="0"/>
        <v>120</v>
      </c>
      <c r="T18" t="s">
        <v>15</v>
      </c>
    </row>
    <row r="19" spans="1:21" x14ac:dyDescent="0.25">
      <c r="A19" s="10">
        <v>2</v>
      </c>
      <c r="B19" t="s">
        <v>45</v>
      </c>
      <c r="M19" t="s">
        <v>46</v>
      </c>
      <c r="N19">
        <v>120</v>
      </c>
      <c r="O19">
        <v>11</v>
      </c>
      <c r="P19">
        <v>1</v>
      </c>
      <c r="Q19">
        <f>N19*O19*SQRT(P19)</f>
        <v>1320</v>
      </c>
      <c r="R19" s="7">
        <f t="shared" si="0"/>
        <v>2640</v>
      </c>
      <c r="T19" t="s">
        <v>15</v>
      </c>
    </row>
    <row r="20" spans="1:21" x14ac:dyDescent="0.25">
      <c r="A20" s="10">
        <v>1</v>
      </c>
      <c r="B20" t="s">
        <v>47</v>
      </c>
      <c r="M20" t="s">
        <v>38</v>
      </c>
      <c r="N20">
        <v>120</v>
      </c>
      <c r="O20">
        <v>2</v>
      </c>
      <c r="P20">
        <v>1</v>
      </c>
      <c r="Q20">
        <f>N20*O20*SQRT(P20)</f>
        <v>240</v>
      </c>
      <c r="R20" s="7">
        <f t="shared" si="0"/>
        <v>240</v>
      </c>
      <c r="T20" t="s">
        <v>15</v>
      </c>
    </row>
    <row r="21" spans="1:21" x14ac:dyDescent="0.25">
      <c r="A21" s="10">
        <v>5</v>
      </c>
      <c r="B21" t="s">
        <v>48</v>
      </c>
      <c r="M21" t="s">
        <v>49</v>
      </c>
      <c r="N21">
        <v>120</v>
      </c>
      <c r="O21">
        <v>15</v>
      </c>
      <c r="P21">
        <v>1</v>
      </c>
      <c r="Q21">
        <f>N21*O21*SQRT(P21)</f>
        <v>1800</v>
      </c>
      <c r="R21" s="7">
        <f t="shared" si="0"/>
        <v>9000</v>
      </c>
      <c r="S21" t="s">
        <v>50</v>
      </c>
      <c r="T21" t="s">
        <v>15</v>
      </c>
      <c r="U21" t="s">
        <v>51</v>
      </c>
    </row>
    <row r="22" spans="1:21" x14ac:dyDescent="0.25">
      <c r="R22" s="7"/>
    </row>
    <row r="23" spans="1:21" x14ac:dyDescent="0.25">
      <c r="B23" s="1" t="s">
        <v>52</v>
      </c>
      <c r="C23" s="13"/>
      <c r="D23" s="13"/>
      <c r="E23" s="13"/>
      <c r="F23" s="13"/>
      <c r="G23" s="13"/>
      <c r="H23" s="13"/>
      <c r="I23" s="13"/>
      <c r="J23" s="1"/>
      <c r="K23" s="1"/>
      <c r="L23" s="1"/>
      <c r="R23" s="9">
        <f>SUM(R24:R34)</f>
        <v>18600</v>
      </c>
    </row>
    <row r="24" spans="1:21" x14ac:dyDescent="0.25">
      <c r="A24" s="10">
        <v>1</v>
      </c>
      <c r="B24" t="s">
        <v>53</v>
      </c>
      <c r="M24" t="s">
        <v>54</v>
      </c>
      <c r="N24">
        <v>120</v>
      </c>
      <c r="P24">
        <v>1</v>
      </c>
      <c r="Q24">
        <v>600</v>
      </c>
      <c r="R24" s="7">
        <f t="shared" ref="R24:R34" si="1">Q24*A24</f>
        <v>600</v>
      </c>
      <c r="S24" t="s">
        <v>55</v>
      </c>
      <c r="T24" t="s">
        <v>15</v>
      </c>
      <c r="U24" t="s">
        <v>56</v>
      </c>
    </row>
    <row r="25" spans="1:21" x14ac:dyDescent="0.25">
      <c r="A25" s="10">
        <v>1</v>
      </c>
      <c r="B25" t="s">
        <v>22</v>
      </c>
      <c r="M25" t="s">
        <v>23</v>
      </c>
      <c r="N25" t="s">
        <v>23</v>
      </c>
      <c r="O25" t="s">
        <v>23</v>
      </c>
      <c r="P25" t="s">
        <v>23</v>
      </c>
      <c r="Q25">
        <v>0</v>
      </c>
      <c r="R25" s="7">
        <f t="shared" si="1"/>
        <v>0</v>
      </c>
      <c r="S25" t="s">
        <v>24</v>
      </c>
      <c r="T25" t="s">
        <v>15</v>
      </c>
    </row>
    <row r="26" spans="1:21" x14ac:dyDescent="0.25">
      <c r="A26" s="10">
        <v>1</v>
      </c>
      <c r="B26" t="s">
        <v>57</v>
      </c>
      <c r="M26" t="s">
        <v>58</v>
      </c>
      <c r="N26">
        <v>120</v>
      </c>
      <c r="O26">
        <v>2</v>
      </c>
      <c r="P26">
        <v>1</v>
      </c>
      <c r="Q26">
        <f>O26*N26</f>
        <v>240</v>
      </c>
      <c r="R26" s="7">
        <f t="shared" si="1"/>
        <v>240</v>
      </c>
      <c r="S26" t="s">
        <v>32</v>
      </c>
      <c r="T26" t="s">
        <v>15</v>
      </c>
    </row>
    <row r="27" spans="1:21" x14ac:dyDescent="0.25">
      <c r="A27" s="10">
        <v>1</v>
      </c>
      <c r="B27" t="s">
        <v>59</v>
      </c>
      <c r="M27" t="s">
        <v>60</v>
      </c>
      <c r="N27">
        <v>240</v>
      </c>
      <c r="P27">
        <v>1</v>
      </c>
      <c r="Q27">
        <v>1000</v>
      </c>
      <c r="R27" s="7">
        <f t="shared" si="1"/>
        <v>1000</v>
      </c>
      <c r="S27" t="s">
        <v>32</v>
      </c>
      <c r="T27" t="s">
        <v>15</v>
      </c>
      <c r="U27" t="s">
        <v>61</v>
      </c>
    </row>
    <row r="28" spans="1:21" x14ac:dyDescent="0.25">
      <c r="A28" s="10">
        <v>2</v>
      </c>
      <c r="B28" t="s">
        <v>62</v>
      </c>
      <c r="M28" t="s">
        <v>63</v>
      </c>
      <c r="N28">
        <v>120</v>
      </c>
      <c r="O28">
        <v>0.8</v>
      </c>
      <c r="P28">
        <v>1</v>
      </c>
      <c r="Q28">
        <v>100</v>
      </c>
      <c r="R28" s="7">
        <f t="shared" si="1"/>
        <v>200</v>
      </c>
      <c r="T28" t="s">
        <v>15</v>
      </c>
    </row>
    <row r="29" spans="1:21" x14ac:dyDescent="0.25">
      <c r="A29" s="10">
        <v>4</v>
      </c>
      <c r="B29" t="s">
        <v>64</v>
      </c>
      <c r="M29" t="s">
        <v>65</v>
      </c>
      <c r="N29">
        <v>120</v>
      </c>
      <c r="O29">
        <v>11</v>
      </c>
      <c r="P29">
        <v>1</v>
      </c>
      <c r="Q29">
        <f t="shared" ref="Q29:Q33" si="2">N29*O29*SQRT(P29)</f>
        <v>1320</v>
      </c>
      <c r="R29" s="7">
        <f t="shared" si="1"/>
        <v>5280</v>
      </c>
      <c r="T29" t="s">
        <v>15</v>
      </c>
    </row>
    <row r="30" spans="1:21" x14ac:dyDescent="0.25">
      <c r="A30" s="10">
        <v>2</v>
      </c>
      <c r="B30" t="s">
        <v>66</v>
      </c>
      <c r="M30" t="s">
        <v>67</v>
      </c>
      <c r="N30">
        <v>120</v>
      </c>
      <c r="O30">
        <v>4</v>
      </c>
      <c r="P30">
        <v>1</v>
      </c>
      <c r="Q30">
        <f t="shared" si="2"/>
        <v>480</v>
      </c>
      <c r="R30" s="7">
        <f t="shared" si="1"/>
        <v>960</v>
      </c>
      <c r="T30" t="s">
        <v>15</v>
      </c>
    </row>
    <row r="31" spans="1:21" x14ac:dyDescent="0.25">
      <c r="A31" s="10">
        <v>2</v>
      </c>
      <c r="B31" t="s">
        <v>68</v>
      </c>
      <c r="M31" t="s">
        <v>69</v>
      </c>
      <c r="N31">
        <v>120</v>
      </c>
      <c r="O31">
        <v>11</v>
      </c>
      <c r="P31">
        <v>1</v>
      </c>
      <c r="Q31">
        <f t="shared" si="2"/>
        <v>1320</v>
      </c>
      <c r="R31" s="7">
        <f t="shared" si="1"/>
        <v>2640</v>
      </c>
      <c r="T31" t="s">
        <v>15</v>
      </c>
    </row>
    <row r="32" spans="1:21" x14ac:dyDescent="0.25">
      <c r="A32" s="10">
        <v>2</v>
      </c>
      <c r="B32" t="s">
        <v>41</v>
      </c>
      <c r="M32" t="s">
        <v>42</v>
      </c>
      <c r="N32">
        <v>120</v>
      </c>
      <c r="O32">
        <v>11</v>
      </c>
      <c r="P32">
        <v>1</v>
      </c>
      <c r="Q32">
        <f t="shared" si="2"/>
        <v>1320</v>
      </c>
      <c r="R32" s="7">
        <f t="shared" si="1"/>
        <v>2640</v>
      </c>
      <c r="T32" t="s">
        <v>15</v>
      </c>
    </row>
    <row r="33" spans="1:21" x14ac:dyDescent="0.25">
      <c r="A33" s="10">
        <v>3</v>
      </c>
      <c r="B33" t="s">
        <v>70</v>
      </c>
      <c r="M33" t="s">
        <v>38</v>
      </c>
      <c r="N33">
        <v>240</v>
      </c>
      <c r="O33">
        <v>2</v>
      </c>
      <c r="P33">
        <v>1</v>
      </c>
      <c r="Q33">
        <f t="shared" si="2"/>
        <v>480</v>
      </c>
      <c r="R33" s="7">
        <f t="shared" si="1"/>
        <v>1440</v>
      </c>
      <c r="T33" t="s">
        <v>15</v>
      </c>
    </row>
    <row r="34" spans="1:21" x14ac:dyDescent="0.25">
      <c r="A34" s="10">
        <v>2</v>
      </c>
      <c r="B34" t="s">
        <v>48</v>
      </c>
      <c r="M34" t="s">
        <v>49</v>
      </c>
      <c r="N34">
        <v>120</v>
      </c>
      <c r="O34">
        <v>15</v>
      </c>
      <c r="P34">
        <v>1</v>
      </c>
      <c r="Q34">
        <f>N34*O34*SQRT(P34)</f>
        <v>1800</v>
      </c>
      <c r="R34" s="7">
        <f t="shared" si="1"/>
        <v>3600</v>
      </c>
      <c r="S34" t="s">
        <v>50</v>
      </c>
      <c r="T34" t="s">
        <v>15</v>
      </c>
      <c r="U34" t="s">
        <v>51</v>
      </c>
    </row>
    <row r="35" spans="1:21" x14ac:dyDescent="0.25">
      <c r="R35" s="7"/>
    </row>
    <row r="36" spans="1:21" x14ac:dyDescent="0.25">
      <c r="B36" s="1" t="s">
        <v>71</v>
      </c>
      <c r="C36" s="13"/>
      <c r="D36" s="13"/>
      <c r="E36" s="13"/>
      <c r="F36" s="13"/>
      <c r="G36" s="13"/>
      <c r="H36" s="13"/>
      <c r="I36" s="13"/>
      <c r="J36" s="1"/>
      <c r="K36" s="1"/>
      <c r="L36" s="1"/>
      <c r="R36" s="9">
        <f>SUM(R37:R47)</f>
        <v>18600</v>
      </c>
    </row>
    <row r="37" spans="1:21" x14ac:dyDescent="0.25">
      <c r="A37" s="10">
        <v>1</v>
      </c>
      <c r="B37" t="s">
        <v>53</v>
      </c>
      <c r="M37" t="s">
        <v>54</v>
      </c>
      <c r="N37">
        <v>120</v>
      </c>
      <c r="P37">
        <v>1</v>
      </c>
      <c r="Q37">
        <v>600</v>
      </c>
      <c r="R37" s="7">
        <f t="shared" ref="R37:R38" si="3">Q37*A37</f>
        <v>600</v>
      </c>
      <c r="S37" t="s">
        <v>55</v>
      </c>
      <c r="T37" t="s">
        <v>15</v>
      </c>
      <c r="U37" t="s">
        <v>56</v>
      </c>
    </row>
    <row r="38" spans="1:21" x14ac:dyDescent="0.25">
      <c r="A38" s="10">
        <v>1</v>
      </c>
      <c r="B38" t="s">
        <v>22</v>
      </c>
      <c r="M38" t="s">
        <v>23</v>
      </c>
      <c r="N38" t="s">
        <v>23</v>
      </c>
      <c r="O38" t="s">
        <v>23</v>
      </c>
      <c r="P38" t="s">
        <v>23</v>
      </c>
      <c r="Q38">
        <v>0</v>
      </c>
      <c r="R38" s="7">
        <f t="shared" si="3"/>
        <v>0</v>
      </c>
      <c r="S38" t="s">
        <v>24</v>
      </c>
      <c r="T38" t="s">
        <v>15</v>
      </c>
    </row>
    <row r="39" spans="1:21" x14ac:dyDescent="0.25">
      <c r="A39" s="10">
        <v>1</v>
      </c>
      <c r="B39" t="s">
        <v>57</v>
      </c>
      <c r="M39" t="s">
        <v>58</v>
      </c>
      <c r="N39">
        <v>120</v>
      </c>
      <c r="O39">
        <v>2</v>
      </c>
      <c r="P39">
        <v>1</v>
      </c>
      <c r="Q39">
        <f>O39*N39</f>
        <v>240</v>
      </c>
      <c r="R39" s="7">
        <f t="shared" ref="R39:R47" si="4">Q39*A39</f>
        <v>240</v>
      </c>
      <c r="S39" t="s">
        <v>32</v>
      </c>
      <c r="T39" t="s">
        <v>15</v>
      </c>
    </row>
    <row r="40" spans="1:21" x14ac:dyDescent="0.25">
      <c r="A40" s="10">
        <v>1</v>
      </c>
      <c r="B40" t="s">
        <v>59</v>
      </c>
      <c r="M40" t="s">
        <v>60</v>
      </c>
      <c r="N40">
        <v>240</v>
      </c>
      <c r="P40">
        <v>1</v>
      </c>
      <c r="Q40">
        <v>1000</v>
      </c>
      <c r="R40" s="7">
        <f t="shared" si="4"/>
        <v>1000</v>
      </c>
      <c r="S40" t="s">
        <v>32</v>
      </c>
      <c r="T40" t="s">
        <v>15</v>
      </c>
      <c r="U40" t="s">
        <v>61</v>
      </c>
    </row>
    <row r="41" spans="1:21" x14ac:dyDescent="0.25">
      <c r="A41" s="10">
        <v>2</v>
      </c>
      <c r="B41" t="s">
        <v>62</v>
      </c>
      <c r="M41" t="s">
        <v>63</v>
      </c>
      <c r="N41">
        <v>120</v>
      </c>
      <c r="O41">
        <v>0.8</v>
      </c>
      <c r="P41">
        <v>1</v>
      </c>
      <c r="Q41">
        <v>100</v>
      </c>
      <c r="R41" s="7">
        <f t="shared" si="4"/>
        <v>200</v>
      </c>
      <c r="T41" t="s">
        <v>15</v>
      </c>
    </row>
    <row r="42" spans="1:21" x14ac:dyDescent="0.25">
      <c r="A42" s="10">
        <v>4</v>
      </c>
      <c r="B42" t="s">
        <v>64</v>
      </c>
      <c r="M42" t="s">
        <v>65</v>
      </c>
      <c r="N42">
        <v>120</v>
      </c>
      <c r="O42">
        <v>11</v>
      </c>
      <c r="P42">
        <v>1</v>
      </c>
      <c r="Q42">
        <f t="shared" ref="Q42:Q46" si="5">N42*O42*SQRT(P42)</f>
        <v>1320</v>
      </c>
      <c r="R42" s="7">
        <f t="shared" si="4"/>
        <v>5280</v>
      </c>
      <c r="T42" t="s">
        <v>15</v>
      </c>
    </row>
    <row r="43" spans="1:21" x14ac:dyDescent="0.25">
      <c r="A43" s="10">
        <v>2</v>
      </c>
      <c r="B43" t="s">
        <v>66</v>
      </c>
      <c r="M43" t="s">
        <v>67</v>
      </c>
      <c r="N43">
        <v>120</v>
      </c>
      <c r="O43">
        <v>4</v>
      </c>
      <c r="P43">
        <v>1</v>
      </c>
      <c r="Q43">
        <f t="shared" si="5"/>
        <v>480</v>
      </c>
      <c r="R43" s="7">
        <f t="shared" si="4"/>
        <v>960</v>
      </c>
      <c r="T43" t="s">
        <v>15</v>
      </c>
    </row>
    <row r="44" spans="1:21" x14ac:dyDescent="0.25">
      <c r="A44" s="10">
        <v>2</v>
      </c>
      <c r="B44" t="s">
        <v>68</v>
      </c>
      <c r="M44" t="s">
        <v>69</v>
      </c>
      <c r="N44">
        <v>120</v>
      </c>
      <c r="O44">
        <v>11</v>
      </c>
      <c r="P44">
        <v>1</v>
      </c>
      <c r="Q44">
        <f t="shared" si="5"/>
        <v>1320</v>
      </c>
      <c r="R44" s="7">
        <f t="shared" si="4"/>
        <v>2640</v>
      </c>
      <c r="T44" t="s">
        <v>15</v>
      </c>
    </row>
    <row r="45" spans="1:21" x14ac:dyDescent="0.25">
      <c r="A45" s="10">
        <v>2</v>
      </c>
      <c r="B45" t="s">
        <v>41</v>
      </c>
      <c r="M45" t="s">
        <v>42</v>
      </c>
      <c r="N45">
        <v>120</v>
      </c>
      <c r="O45">
        <v>11</v>
      </c>
      <c r="P45">
        <v>1</v>
      </c>
      <c r="Q45">
        <f t="shared" si="5"/>
        <v>1320</v>
      </c>
      <c r="R45" s="7">
        <f t="shared" si="4"/>
        <v>2640</v>
      </c>
      <c r="T45" t="s">
        <v>15</v>
      </c>
    </row>
    <row r="46" spans="1:21" x14ac:dyDescent="0.25">
      <c r="A46" s="10">
        <v>3</v>
      </c>
      <c r="B46" t="s">
        <v>70</v>
      </c>
      <c r="M46" t="s">
        <v>38</v>
      </c>
      <c r="N46">
        <v>240</v>
      </c>
      <c r="O46">
        <v>2</v>
      </c>
      <c r="P46">
        <v>1</v>
      </c>
      <c r="Q46">
        <f t="shared" si="5"/>
        <v>480</v>
      </c>
      <c r="R46" s="7">
        <f t="shared" si="4"/>
        <v>1440</v>
      </c>
      <c r="T46" t="s">
        <v>15</v>
      </c>
    </row>
    <row r="47" spans="1:21" x14ac:dyDescent="0.25">
      <c r="A47" s="10">
        <v>2</v>
      </c>
      <c r="B47" t="s">
        <v>48</v>
      </c>
      <c r="M47" t="s">
        <v>49</v>
      </c>
      <c r="N47">
        <v>120</v>
      </c>
      <c r="O47">
        <v>15</v>
      </c>
      <c r="P47">
        <v>1</v>
      </c>
      <c r="Q47">
        <f>N47*O47*SQRT(P47)</f>
        <v>1800</v>
      </c>
      <c r="R47" s="7">
        <f t="shared" si="4"/>
        <v>3600</v>
      </c>
      <c r="S47" t="s">
        <v>50</v>
      </c>
      <c r="T47" t="s">
        <v>15</v>
      </c>
      <c r="U47" t="s">
        <v>51</v>
      </c>
    </row>
    <row r="48" spans="1:21" x14ac:dyDescent="0.25">
      <c r="R48" s="7"/>
    </row>
    <row r="49" spans="1:21" x14ac:dyDescent="0.25">
      <c r="B49" s="1" t="s">
        <v>72</v>
      </c>
      <c r="C49" s="13"/>
      <c r="D49" s="13"/>
      <c r="E49" s="13"/>
      <c r="F49" s="13"/>
      <c r="G49" s="13"/>
      <c r="H49" s="13"/>
      <c r="I49" s="13"/>
      <c r="J49" s="1"/>
      <c r="K49" s="1"/>
      <c r="L49" s="1"/>
      <c r="R49" s="9">
        <f>SUM(R50:R60)</f>
        <v>18600</v>
      </c>
    </row>
    <row r="50" spans="1:21" x14ac:dyDescent="0.25">
      <c r="A50" s="10">
        <v>1</v>
      </c>
      <c r="B50" t="s">
        <v>53</v>
      </c>
      <c r="M50" t="s">
        <v>54</v>
      </c>
      <c r="N50">
        <v>120</v>
      </c>
      <c r="P50">
        <v>1</v>
      </c>
      <c r="Q50">
        <v>600</v>
      </c>
      <c r="R50" s="7">
        <f t="shared" ref="R50:R51" si="6">Q50*A50</f>
        <v>600</v>
      </c>
      <c r="S50" t="s">
        <v>55</v>
      </c>
      <c r="T50" t="s">
        <v>73</v>
      </c>
      <c r="U50" t="s">
        <v>56</v>
      </c>
    </row>
    <row r="51" spans="1:21" x14ac:dyDescent="0.25">
      <c r="A51" s="10">
        <v>1</v>
      </c>
      <c r="B51" t="s">
        <v>22</v>
      </c>
      <c r="M51" t="s">
        <v>23</v>
      </c>
      <c r="N51" t="s">
        <v>23</v>
      </c>
      <c r="O51" t="s">
        <v>23</v>
      </c>
      <c r="P51" t="s">
        <v>23</v>
      </c>
      <c r="Q51">
        <v>0</v>
      </c>
      <c r="R51" s="7">
        <f t="shared" si="6"/>
        <v>0</v>
      </c>
      <c r="S51" t="s">
        <v>24</v>
      </c>
      <c r="T51" t="s">
        <v>73</v>
      </c>
    </row>
    <row r="52" spans="1:21" x14ac:dyDescent="0.25">
      <c r="A52" s="10">
        <v>1</v>
      </c>
      <c r="B52" t="s">
        <v>57</v>
      </c>
      <c r="M52" t="s">
        <v>58</v>
      </c>
      <c r="N52">
        <v>120</v>
      </c>
      <c r="O52">
        <v>2</v>
      </c>
      <c r="P52">
        <v>1</v>
      </c>
      <c r="Q52">
        <f>O52*N52</f>
        <v>240</v>
      </c>
      <c r="R52" s="7">
        <f t="shared" ref="R52:R60" si="7">Q52*A52</f>
        <v>240</v>
      </c>
      <c r="S52" t="s">
        <v>32</v>
      </c>
      <c r="T52" t="s">
        <v>73</v>
      </c>
    </row>
    <row r="53" spans="1:21" x14ac:dyDescent="0.25">
      <c r="A53" s="10">
        <v>1</v>
      </c>
      <c r="B53" t="s">
        <v>59</v>
      </c>
      <c r="M53" t="s">
        <v>60</v>
      </c>
      <c r="N53">
        <v>240</v>
      </c>
      <c r="P53">
        <v>1</v>
      </c>
      <c r="Q53">
        <v>1000</v>
      </c>
      <c r="R53" s="7">
        <f t="shared" si="7"/>
        <v>1000</v>
      </c>
      <c r="S53" t="s">
        <v>32</v>
      </c>
      <c r="T53" t="s">
        <v>73</v>
      </c>
      <c r="U53" t="s">
        <v>61</v>
      </c>
    </row>
    <row r="54" spans="1:21" x14ac:dyDescent="0.25">
      <c r="A54" s="10">
        <v>2</v>
      </c>
      <c r="B54" t="s">
        <v>62</v>
      </c>
      <c r="M54" t="s">
        <v>63</v>
      </c>
      <c r="N54">
        <v>120</v>
      </c>
      <c r="O54">
        <v>0.8</v>
      </c>
      <c r="P54">
        <v>1</v>
      </c>
      <c r="Q54">
        <v>100</v>
      </c>
      <c r="R54" s="7">
        <f t="shared" si="7"/>
        <v>200</v>
      </c>
      <c r="T54" t="s">
        <v>73</v>
      </c>
    </row>
    <row r="55" spans="1:21" x14ac:dyDescent="0.25">
      <c r="A55" s="10">
        <v>4</v>
      </c>
      <c r="B55" t="s">
        <v>64</v>
      </c>
      <c r="M55" t="s">
        <v>65</v>
      </c>
      <c r="N55">
        <v>120</v>
      </c>
      <c r="O55">
        <v>11</v>
      </c>
      <c r="P55">
        <v>1</v>
      </c>
      <c r="Q55">
        <f t="shared" ref="Q55:Q59" si="8">N55*O55*SQRT(P55)</f>
        <v>1320</v>
      </c>
      <c r="R55" s="7">
        <f t="shared" si="7"/>
        <v>5280</v>
      </c>
      <c r="T55" t="s">
        <v>73</v>
      </c>
    </row>
    <row r="56" spans="1:21" x14ac:dyDescent="0.25">
      <c r="A56" s="10">
        <v>2</v>
      </c>
      <c r="B56" t="s">
        <v>66</v>
      </c>
      <c r="M56" t="s">
        <v>67</v>
      </c>
      <c r="N56">
        <v>120</v>
      </c>
      <c r="O56">
        <v>4</v>
      </c>
      <c r="P56">
        <v>1</v>
      </c>
      <c r="Q56">
        <f t="shared" si="8"/>
        <v>480</v>
      </c>
      <c r="R56" s="7">
        <f t="shared" si="7"/>
        <v>960</v>
      </c>
      <c r="T56" t="s">
        <v>73</v>
      </c>
    </row>
    <row r="57" spans="1:21" x14ac:dyDescent="0.25">
      <c r="A57" s="10">
        <v>2</v>
      </c>
      <c r="B57" t="s">
        <v>68</v>
      </c>
      <c r="M57" t="s">
        <v>69</v>
      </c>
      <c r="N57">
        <v>120</v>
      </c>
      <c r="O57">
        <v>11</v>
      </c>
      <c r="P57">
        <v>1</v>
      </c>
      <c r="Q57">
        <f t="shared" si="8"/>
        <v>1320</v>
      </c>
      <c r="R57" s="7">
        <f t="shared" si="7"/>
        <v>2640</v>
      </c>
      <c r="T57" t="s">
        <v>73</v>
      </c>
    </row>
    <row r="58" spans="1:21" x14ac:dyDescent="0.25">
      <c r="A58" s="10">
        <v>2</v>
      </c>
      <c r="B58" t="s">
        <v>41</v>
      </c>
      <c r="M58" t="s">
        <v>42</v>
      </c>
      <c r="N58">
        <v>120</v>
      </c>
      <c r="O58">
        <v>11</v>
      </c>
      <c r="P58">
        <v>1</v>
      </c>
      <c r="Q58">
        <f t="shared" si="8"/>
        <v>1320</v>
      </c>
      <c r="R58" s="7">
        <f t="shared" si="7"/>
        <v>2640</v>
      </c>
      <c r="T58" t="s">
        <v>73</v>
      </c>
    </row>
    <row r="59" spans="1:21" x14ac:dyDescent="0.25">
      <c r="A59" s="10">
        <v>3</v>
      </c>
      <c r="B59" t="s">
        <v>70</v>
      </c>
      <c r="M59" t="s">
        <v>38</v>
      </c>
      <c r="N59">
        <v>240</v>
      </c>
      <c r="O59">
        <v>2</v>
      </c>
      <c r="P59">
        <v>1</v>
      </c>
      <c r="Q59">
        <f t="shared" si="8"/>
        <v>480</v>
      </c>
      <c r="R59" s="7">
        <f t="shared" si="7"/>
        <v>1440</v>
      </c>
      <c r="T59" t="s">
        <v>73</v>
      </c>
    </row>
    <row r="60" spans="1:21" x14ac:dyDescent="0.25">
      <c r="A60" s="10">
        <v>2</v>
      </c>
      <c r="B60" t="s">
        <v>48</v>
      </c>
      <c r="M60" t="s">
        <v>49</v>
      </c>
      <c r="N60">
        <v>120</v>
      </c>
      <c r="O60">
        <v>15</v>
      </c>
      <c r="P60">
        <v>1</v>
      </c>
      <c r="Q60">
        <f>N60*O60*SQRT(P60)</f>
        <v>1800</v>
      </c>
      <c r="R60" s="7">
        <f t="shared" si="7"/>
        <v>3600</v>
      </c>
      <c r="S60" t="s">
        <v>50</v>
      </c>
      <c r="T60" t="s">
        <v>73</v>
      </c>
      <c r="U60" t="s">
        <v>51</v>
      </c>
    </row>
    <row r="61" spans="1:21" x14ac:dyDescent="0.25">
      <c r="R61" s="7"/>
    </row>
    <row r="62" spans="1:21" x14ac:dyDescent="0.25">
      <c r="B62" s="1" t="s">
        <v>74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R62" s="9">
        <f>SUM(R63:R70)</f>
        <v>36260.765814495913</v>
      </c>
    </row>
    <row r="63" spans="1:21" x14ac:dyDescent="0.25">
      <c r="A63" s="10">
        <v>1</v>
      </c>
      <c r="B63" t="s">
        <v>12</v>
      </c>
      <c r="M63" t="s">
        <v>13</v>
      </c>
      <c r="N63">
        <v>240</v>
      </c>
      <c r="O63">
        <v>30</v>
      </c>
      <c r="P63">
        <v>3</v>
      </c>
      <c r="Q63" s="8">
        <f>N63*O63*SQRT(P63)</f>
        <v>12470.765814495915</v>
      </c>
      <c r="R63" s="7">
        <f t="shared" ref="R63:R66" si="9">Q63*A63</f>
        <v>12470.765814495915</v>
      </c>
      <c r="S63" t="s">
        <v>75</v>
      </c>
      <c r="T63" t="s">
        <v>15</v>
      </c>
      <c r="U63" t="s">
        <v>16</v>
      </c>
    </row>
    <row r="64" spans="1:21" x14ac:dyDescent="0.25">
      <c r="A64" s="10">
        <v>2</v>
      </c>
      <c r="B64" t="s">
        <v>20</v>
      </c>
      <c r="Q64">
        <f>N64*O64*SQRT(P64)</f>
        <v>0</v>
      </c>
      <c r="R64" s="7">
        <f t="shared" si="9"/>
        <v>0</v>
      </c>
      <c r="S64" t="s">
        <v>32</v>
      </c>
      <c r="T64" t="s">
        <v>15</v>
      </c>
    </row>
    <row r="65" spans="1:21" x14ac:dyDescent="0.25">
      <c r="A65" s="10">
        <v>2</v>
      </c>
      <c r="B65" t="s">
        <v>22</v>
      </c>
      <c r="M65" t="s">
        <v>23</v>
      </c>
      <c r="N65" t="s">
        <v>23</v>
      </c>
      <c r="O65" t="s">
        <v>23</v>
      </c>
      <c r="P65" t="s">
        <v>23</v>
      </c>
      <c r="Q65">
        <v>0</v>
      </c>
      <c r="R65" s="7">
        <f t="shared" si="9"/>
        <v>0</v>
      </c>
      <c r="S65" t="s">
        <v>24</v>
      </c>
      <c r="T65" t="s">
        <v>15</v>
      </c>
    </row>
    <row r="66" spans="1:21" x14ac:dyDescent="0.25">
      <c r="A66" s="10">
        <v>1</v>
      </c>
      <c r="B66" t="s">
        <v>76</v>
      </c>
      <c r="M66" t="s">
        <v>77</v>
      </c>
      <c r="N66">
        <v>240</v>
      </c>
      <c r="O66">
        <v>9</v>
      </c>
      <c r="P66">
        <v>1</v>
      </c>
      <c r="Q66">
        <f>N66*O66*SQRT(P66)</f>
        <v>2160</v>
      </c>
      <c r="R66" s="7">
        <f t="shared" si="9"/>
        <v>2160</v>
      </c>
      <c r="S66" t="s">
        <v>32</v>
      </c>
      <c r="T66" t="s">
        <v>15</v>
      </c>
    </row>
    <row r="67" spans="1:21" x14ac:dyDescent="0.25">
      <c r="A67" s="10">
        <v>2</v>
      </c>
      <c r="B67" t="s">
        <v>35</v>
      </c>
      <c r="M67" t="s">
        <v>36</v>
      </c>
      <c r="N67">
        <v>240</v>
      </c>
      <c r="O67">
        <v>2</v>
      </c>
      <c r="P67">
        <v>3</v>
      </c>
      <c r="Q67">
        <f>5100/0.8</f>
        <v>6375</v>
      </c>
      <c r="R67" s="7">
        <f t="shared" ref="R67:R70" si="10">Q67*A67</f>
        <v>12750</v>
      </c>
      <c r="T67" t="s">
        <v>15</v>
      </c>
    </row>
    <row r="68" spans="1:21" x14ac:dyDescent="0.25">
      <c r="A68" s="10">
        <v>2</v>
      </c>
      <c r="B68" t="s">
        <v>39</v>
      </c>
      <c r="M68" t="s">
        <v>40</v>
      </c>
      <c r="N68">
        <v>120</v>
      </c>
      <c r="O68">
        <v>11</v>
      </c>
      <c r="P68">
        <v>1</v>
      </c>
      <c r="Q68">
        <f>N68*O68*SQRT(P68)</f>
        <v>1320</v>
      </c>
      <c r="R68" s="7">
        <f t="shared" si="10"/>
        <v>2640</v>
      </c>
      <c r="T68" t="s">
        <v>15</v>
      </c>
    </row>
    <row r="69" spans="1:21" x14ac:dyDescent="0.25">
      <c r="A69" s="10">
        <v>2</v>
      </c>
      <c r="B69" t="s">
        <v>41</v>
      </c>
      <c r="M69" t="s">
        <v>42</v>
      </c>
      <c r="N69">
        <v>120</v>
      </c>
      <c r="O69">
        <v>11</v>
      </c>
      <c r="P69">
        <v>1</v>
      </c>
      <c r="Q69">
        <f>N69*O69*SQRT(P69)</f>
        <v>1320</v>
      </c>
      <c r="R69" s="7">
        <f t="shared" si="10"/>
        <v>2640</v>
      </c>
      <c r="T69" t="s">
        <v>15</v>
      </c>
    </row>
    <row r="70" spans="1:21" x14ac:dyDescent="0.25">
      <c r="A70" s="10">
        <v>2</v>
      </c>
      <c r="B70" t="s">
        <v>48</v>
      </c>
      <c r="M70" t="s">
        <v>49</v>
      </c>
      <c r="N70">
        <v>120</v>
      </c>
      <c r="O70">
        <v>15</v>
      </c>
      <c r="P70">
        <v>1</v>
      </c>
      <c r="Q70">
        <f>N70*O70*SQRT(P70)</f>
        <v>1800</v>
      </c>
      <c r="R70" s="7">
        <f t="shared" si="10"/>
        <v>3600</v>
      </c>
      <c r="S70" t="s">
        <v>50</v>
      </c>
      <c r="T70" t="s">
        <v>15</v>
      </c>
      <c r="U70" t="s">
        <v>51</v>
      </c>
    </row>
    <row r="71" spans="1:21" x14ac:dyDescent="0.25">
      <c r="R71" s="7"/>
    </row>
    <row r="72" spans="1:21" x14ac:dyDescent="0.25">
      <c r="B72" s="1" t="s">
        <v>78</v>
      </c>
      <c r="C72" s="13"/>
      <c r="D72" s="13"/>
      <c r="E72" s="13"/>
      <c r="F72" s="13"/>
      <c r="G72" s="13"/>
      <c r="H72" s="13"/>
      <c r="I72" s="13"/>
      <c r="J72" s="1"/>
      <c r="K72" s="1"/>
      <c r="L72" s="1"/>
      <c r="R72" s="9">
        <f>SUM(R73:R83)</f>
        <v>99010.913055854675</v>
      </c>
    </row>
    <row r="73" spans="1:21" x14ac:dyDescent="0.25">
      <c r="A73" s="10">
        <v>2</v>
      </c>
      <c r="B73" t="s">
        <v>12</v>
      </c>
      <c r="M73" t="s">
        <v>13</v>
      </c>
      <c r="N73">
        <v>240</v>
      </c>
      <c r="O73">
        <v>30</v>
      </c>
      <c r="P73">
        <v>3</v>
      </c>
      <c r="Q73" s="8">
        <f>N73*O73*SQRT(P73)</f>
        <v>12470.765814495915</v>
      </c>
      <c r="R73" s="7">
        <f t="shared" ref="R73:R83" si="11">Q73*A73</f>
        <v>24941.53162899183</v>
      </c>
      <c r="S73" t="s">
        <v>14</v>
      </c>
      <c r="T73" t="s">
        <v>79</v>
      </c>
      <c r="U73" t="s">
        <v>16</v>
      </c>
    </row>
    <row r="74" spans="1:21" x14ac:dyDescent="0.25">
      <c r="A74" s="10">
        <v>4</v>
      </c>
      <c r="B74" t="s">
        <v>20</v>
      </c>
      <c r="Q74">
        <f>N74*O74*SQRT(P74)</f>
        <v>0</v>
      </c>
      <c r="R74" s="7">
        <f t="shared" si="11"/>
        <v>0</v>
      </c>
      <c r="T74" t="s">
        <v>79</v>
      </c>
      <c r="U74" t="s">
        <v>21</v>
      </c>
    </row>
    <row r="75" spans="1:21" x14ac:dyDescent="0.25">
      <c r="A75" s="10">
        <v>2</v>
      </c>
      <c r="B75" t="s">
        <v>30</v>
      </c>
      <c r="M75" t="s">
        <v>31</v>
      </c>
      <c r="N75">
        <v>240</v>
      </c>
      <c r="P75">
        <v>3</v>
      </c>
      <c r="Q75">
        <v>3600</v>
      </c>
      <c r="R75" s="7">
        <f>Q75*A75</f>
        <v>7200</v>
      </c>
      <c r="S75" t="s">
        <v>32</v>
      </c>
      <c r="T75" t="s">
        <v>79</v>
      </c>
    </row>
    <row r="76" spans="1:21" x14ac:dyDescent="0.25">
      <c r="A76" s="10">
        <v>1</v>
      </c>
      <c r="B76" t="s">
        <v>17</v>
      </c>
      <c r="M76" t="s">
        <v>18</v>
      </c>
      <c r="N76">
        <v>240</v>
      </c>
      <c r="O76">
        <v>80</v>
      </c>
      <c r="P76">
        <v>1</v>
      </c>
      <c r="Q76">
        <f>N76*O76*SQRT(P76)</f>
        <v>19200</v>
      </c>
      <c r="R76" s="7">
        <f>Q76*A76</f>
        <v>19200</v>
      </c>
      <c r="T76" t="s">
        <v>79</v>
      </c>
      <c r="U76" t="s">
        <v>19</v>
      </c>
    </row>
    <row r="77" spans="1:21" x14ac:dyDescent="0.25">
      <c r="A77" s="10">
        <v>2</v>
      </c>
      <c r="B77" t="s">
        <v>27</v>
      </c>
      <c r="M77" t="s">
        <v>28</v>
      </c>
      <c r="N77">
        <v>240</v>
      </c>
      <c r="O77">
        <v>14</v>
      </c>
      <c r="P77">
        <v>3</v>
      </c>
      <c r="Q77" s="8">
        <f>N77*O77*SQRT(P77)</f>
        <v>5819.690713431427</v>
      </c>
      <c r="R77" s="7">
        <f t="shared" si="11"/>
        <v>11639.381426862854</v>
      </c>
      <c r="T77" t="s">
        <v>79</v>
      </c>
      <c r="U77" t="s">
        <v>29</v>
      </c>
    </row>
    <row r="78" spans="1:21" x14ac:dyDescent="0.25">
      <c r="A78" s="10">
        <v>1</v>
      </c>
      <c r="B78" t="s">
        <v>33</v>
      </c>
      <c r="M78" t="s">
        <v>34</v>
      </c>
      <c r="N78">
        <v>240</v>
      </c>
      <c r="O78">
        <v>50</v>
      </c>
      <c r="P78">
        <v>1</v>
      </c>
      <c r="Q78">
        <f>N78*O78*SQRT(P78)</f>
        <v>12000</v>
      </c>
      <c r="R78" s="7">
        <f t="shared" si="11"/>
        <v>12000</v>
      </c>
      <c r="T78" t="s">
        <v>79</v>
      </c>
    </row>
    <row r="79" spans="1:21" x14ac:dyDescent="0.25">
      <c r="A79" s="10">
        <v>2</v>
      </c>
      <c r="B79" t="s">
        <v>35</v>
      </c>
      <c r="M79" t="s">
        <v>36</v>
      </c>
      <c r="N79">
        <v>240</v>
      </c>
      <c r="O79">
        <v>2</v>
      </c>
      <c r="P79">
        <v>3</v>
      </c>
      <c r="Q79">
        <f>5100/0.8</f>
        <v>6375</v>
      </c>
      <c r="R79" s="7">
        <f t="shared" si="11"/>
        <v>12750</v>
      </c>
      <c r="T79" t="s">
        <v>79</v>
      </c>
    </row>
    <row r="80" spans="1:21" x14ac:dyDescent="0.25">
      <c r="A80" s="10">
        <v>5</v>
      </c>
      <c r="B80" t="s">
        <v>37</v>
      </c>
      <c r="M80" t="s">
        <v>38</v>
      </c>
      <c r="N80">
        <v>120</v>
      </c>
      <c r="O80">
        <v>2</v>
      </c>
      <c r="P80">
        <v>1</v>
      </c>
      <c r="Q80">
        <f>N80*O80*SQRT(P80)</f>
        <v>240</v>
      </c>
      <c r="R80" s="7">
        <f t="shared" si="11"/>
        <v>1200</v>
      </c>
      <c r="T80" t="s">
        <v>79</v>
      </c>
    </row>
    <row r="81" spans="1:21" x14ac:dyDescent="0.25">
      <c r="A81" s="10">
        <v>2</v>
      </c>
      <c r="B81" t="s">
        <v>45</v>
      </c>
      <c r="M81" t="s">
        <v>46</v>
      </c>
      <c r="N81">
        <v>120</v>
      </c>
      <c r="O81">
        <v>11</v>
      </c>
      <c r="P81">
        <v>1</v>
      </c>
      <c r="Q81">
        <f>N81*O81*SQRT(P81)</f>
        <v>1320</v>
      </c>
      <c r="R81" s="7">
        <f t="shared" si="11"/>
        <v>2640</v>
      </c>
      <c r="T81" t="s">
        <v>79</v>
      </c>
    </row>
    <row r="82" spans="1:21" x14ac:dyDescent="0.25">
      <c r="A82" s="10">
        <v>1</v>
      </c>
      <c r="B82" t="s">
        <v>47</v>
      </c>
      <c r="M82" t="s">
        <v>38</v>
      </c>
      <c r="N82">
        <v>120</v>
      </c>
      <c r="O82">
        <v>2</v>
      </c>
      <c r="P82">
        <v>1</v>
      </c>
      <c r="Q82">
        <f>N82*O82*SQRT(P82)</f>
        <v>240</v>
      </c>
      <c r="R82" s="7">
        <f t="shared" si="11"/>
        <v>240</v>
      </c>
      <c r="T82" t="s">
        <v>79</v>
      </c>
    </row>
    <row r="83" spans="1:21" x14ac:dyDescent="0.25">
      <c r="A83" s="10">
        <v>4</v>
      </c>
      <c r="B83" t="s">
        <v>48</v>
      </c>
      <c r="M83" t="s">
        <v>49</v>
      </c>
      <c r="N83">
        <v>120</v>
      </c>
      <c r="O83">
        <v>15</v>
      </c>
      <c r="P83">
        <v>1</v>
      </c>
      <c r="Q83">
        <f>N83*O83*SQRT(P83)</f>
        <v>1800</v>
      </c>
      <c r="R83" s="7">
        <f t="shared" si="11"/>
        <v>7200</v>
      </c>
      <c r="S83" t="s">
        <v>50</v>
      </c>
      <c r="T83" t="s">
        <v>79</v>
      </c>
      <c r="U83" t="s">
        <v>51</v>
      </c>
    </row>
    <row r="84" spans="1:21" x14ac:dyDescent="0.25">
      <c r="R84" s="7"/>
    </row>
    <row r="85" spans="1:21" x14ac:dyDescent="0.25">
      <c r="B85" s="1" t="s">
        <v>80</v>
      </c>
      <c r="C85" s="13"/>
      <c r="D85" s="13"/>
      <c r="E85" s="13"/>
      <c r="F85" s="13"/>
      <c r="G85" s="13"/>
      <c r="H85" s="13"/>
      <c r="I85" s="13"/>
      <c r="J85" s="1"/>
      <c r="K85" s="1"/>
      <c r="L85" s="1"/>
      <c r="R85" s="9">
        <f>SUM(R86:R94)</f>
        <v>63351.531628991826</v>
      </c>
    </row>
    <row r="86" spans="1:21" x14ac:dyDescent="0.25">
      <c r="A86" s="10">
        <v>2</v>
      </c>
      <c r="B86" t="s">
        <v>12</v>
      </c>
      <c r="M86" t="s">
        <v>13</v>
      </c>
      <c r="N86">
        <v>240</v>
      </c>
      <c r="O86">
        <v>30</v>
      </c>
      <c r="P86">
        <v>3</v>
      </c>
      <c r="Q86" s="8">
        <f>N86*O86*SQRT(P86)</f>
        <v>12470.765814495915</v>
      </c>
      <c r="R86" s="7">
        <f t="shared" ref="R86:R89" si="12">Q86*A86</f>
        <v>24941.53162899183</v>
      </c>
      <c r="S86" t="s">
        <v>14</v>
      </c>
      <c r="T86" t="s">
        <v>81</v>
      </c>
      <c r="U86" t="s">
        <v>16</v>
      </c>
    </row>
    <row r="87" spans="1:21" x14ac:dyDescent="0.25">
      <c r="A87" s="10">
        <v>4</v>
      </c>
      <c r="B87" t="s">
        <v>20</v>
      </c>
      <c r="Q87">
        <v>0</v>
      </c>
      <c r="R87" s="7">
        <f t="shared" si="12"/>
        <v>0</v>
      </c>
      <c r="T87" t="s">
        <v>81</v>
      </c>
      <c r="U87" t="s">
        <v>21</v>
      </c>
    </row>
    <row r="88" spans="1:21" x14ac:dyDescent="0.25">
      <c r="A88" s="10">
        <v>4</v>
      </c>
      <c r="B88" t="s">
        <v>22</v>
      </c>
      <c r="M88" t="s">
        <v>23</v>
      </c>
      <c r="N88" t="s">
        <v>23</v>
      </c>
      <c r="O88" t="s">
        <v>23</v>
      </c>
      <c r="P88" t="s">
        <v>23</v>
      </c>
      <c r="Q88">
        <v>0</v>
      </c>
      <c r="R88" s="7">
        <f t="shared" si="12"/>
        <v>0</v>
      </c>
      <c r="S88" t="s">
        <v>24</v>
      </c>
      <c r="T88" t="s">
        <v>81</v>
      </c>
    </row>
    <row r="89" spans="1:21" x14ac:dyDescent="0.25">
      <c r="A89" s="10">
        <v>2</v>
      </c>
      <c r="B89" t="s">
        <v>30</v>
      </c>
      <c r="M89" t="s">
        <v>31</v>
      </c>
      <c r="N89">
        <v>240</v>
      </c>
      <c r="P89">
        <v>3</v>
      </c>
      <c r="Q89">
        <v>3600</v>
      </c>
      <c r="R89" s="7">
        <f t="shared" si="12"/>
        <v>7200</v>
      </c>
      <c r="S89" t="s">
        <v>32</v>
      </c>
      <c r="T89" t="s">
        <v>81</v>
      </c>
    </row>
    <row r="90" spans="1:21" x14ac:dyDescent="0.25">
      <c r="A90" s="10">
        <v>1</v>
      </c>
      <c r="B90" t="s">
        <v>82</v>
      </c>
      <c r="M90" t="s">
        <v>83</v>
      </c>
      <c r="N90">
        <v>240</v>
      </c>
      <c r="O90">
        <v>100</v>
      </c>
      <c r="P90">
        <v>1</v>
      </c>
      <c r="Q90">
        <f>N90*O90*SQRT(P90)</f>
        <v>24000</v>
      </c>
      <c r="R90" s="7">
        <f>Q90*A90</f>
        <v>24000</v>
      </c>
      <c r="T90" t="s">
        <v>81</v>
      </c>
    </row>
    <row r="91" spans="1:21" x14ac:dyDescent="0.25">
      <c r="A91" s="10">
        <v>1</v>
      </c>
      <c r="B91" t="s">
        <v>84</v>
      </c>
      <c r="M91" t="s">
        <v>85</v>
      </c>
      <c r="N91">
        <v>240</v>
      </c>
      <c r="O91">
        <v>0.3</v>
      </c>
      <c r="P91">
        <v>1</v>
      </c>
      <c r="Q91">
        <v>70</v>
      </c>
      <c r="R91" s="7">
        <f>Q91*A91</f>
        <v>70</v>
      </c>
      <c r="T91" t="s">
        <v>81</v>
      </c>
    </row>
    <row r="92" spans="1:21" x14ac:dyDescent="0.25">
      <c r="A92" s="10">
        <v>1</v>
      </c>
      <c r="B92" t="s">
        <v>86</v>
      </c>
      <c r="M92" t="s">
        <v>87</v>
      </c>
      <c r="N92">
        <v>240</v>
      </c>
      <c r="O92">
        <v>7</v>
      </c>
      <c r="P92">
        <v>1</v>
      </c>
      <c r="Q92">
        <f>N92*O92*SQRT(P92)</f>
        <v>1680</v>
      </c>
      <c r="R92" s="7">
        <f>Q92*A92</f>
        <v>1680</v>
      </c>
      <c r="T92" t="s">
        <v>81</v>
      </c>
    </row>
    <row r="93" spans="1:21" x14ac:dyDescent="0.25">
      <c r="A93" s="10">
        <v>2</v>
      </c>
      <c r="B93" t="s">
        <v>88</v>
      </c>
      <c r="M93" t="s">
        <v>89</v>
      </c>
      <c r="N93">
        <v>240</v>
      </c>
      <c r="O93">
        <f>Q93/N93</f>
        <v>0.125</v>
      </c>
      <c r="P93">
        <v>1</v>
      </c>
      <c r="Q93">
        <v>30</v>
      </c>
      <c r="R93" s="7">
        <f>Q93*A93</f>
        <v>60</v>
      </c>
      <c r="T93" t="s">
        <v>81</v>
      </c>
    </row>
    <row r="94" spans="1:21" x14ac:dyDescent="0.25">
      <c r="A94" s="10">
        <v>3</v>
      </c>
      <c r="B94" t="s">
        <v>48</v>
      </c>
      <c r="M94" t="s">
        <v>49</v>
      </c>
      <c r="N94">
        <v>120</v>
      </c>
      <c r="O94">
        <v>15</v>
      </c>
      <c r="P94">
        <v>1</v>
      </c>
      <c r="Q94">
        <f>N94*O94*SQRT(P94)</f>
        <v>1800</v>
      </c>
      <c r="R94" s="7">
        <f t="shared" ref="R94" si="13">Q94*A94</f>
        <v>5400</v>
      </c>
      <c r="S94" t="s">
        <v>50</v>
      </c>
      <c r="T94" t="s">
        <v>81</v>
      </c>
      <c r="U94" t="s">
        <v>51</v>
      </c>
    </row>
    <row r="95" spans="1:21" x14ac:dyDescent="0.25">
      <c r="R95" s="7"/>
    </row>
    <row r="96" spans="1:21" x14ac:dyDescent="0.25">
      <c r="B96" s="1" t="s">
        <v>90</v>
      </c>
      <c r="C96" s="13"/>
      <c r="D96" s="13"/>
      <c r="E96" s="13"/>
      <c r="F96" s="13"/>
      <c r="G96" s="13"/>
      <c r="H96" s="13"/>
      <c r="I96" s="13"/>
      <c r="J96" s="1"/>
      <c r="K96" s="1"/>
      <c r="L96" s="1"/>
      <c r="R96" s="9">
        <f>SUM(R97:R102)</f>
        <v>75841.531628991826</v>
      </c>
    </row>
    <row r="97" spans="1:21" x14ac:dyDescent="0.25">
      <c r="A97" s="10">
        <v>1</v>
      </c>
      <c r="B97" t="s">
        <v>91</v>
      </c>
      <c r="R97" s="7">
        <v>40000</v>
      </c>
      <c r="S97" t="s">
        <v>92</v>
      </c>
      <c r="T97" t="s">
        <v>81</v>
      </c>
    </row>
    <row r="98" spans="1:21" x14ac:dyDescent="0.25">
      <c r="A98" s="10">
        <v>2</v>
      </c>
      <c r="B98" t="s">
        <v>12</v>
      </c>
      <c r="M98" t="s">
        <v>13</v>
      </c>
      <c r="N98">
        <v>240</v>
      </c>
      <c r="O98">
        <v>30</v>
      </c>
      <c r="P98">
        <v>3</v>
      </c>
      <c r="Q98" s="8">
        <f>N98*O98*SQRT(P98)</f>
        <v>12470.765814495915</v>
      </c>
      <c r="R98" s="7">
        <f t="shared" ref="R98:R99" si="14">Q98*A98</f>
        <v>24941.53162899183</v>
      </c>
      <c r="S98" t="s">
        <v>14</v>
      </c>
      <c r="T98" t="s">
        <v>81</v>
      </c>
      <c r="U98" t="s">
        <v>16</v>
      </c>
    </row>
    <row r="99" spans="1:21" x14ac:dyDescent="0.25">
      <c r="A99" s="10">
        <v>4</v>
      </c>
      <c r="B99" t="s">
        <v>20</v>
      </c>
      <c r="Q99">
        <f>N99*O99*SQRT(P99)</f>
        <v>0</v>
      </c>
      <c r="R99" s="7">
        <f t="shared" si="14"/>
        <v>0</v>
      </c>
      <c r="T99" t="s">
        <v>81</v>
      </c>
      <c r="U99" t="s">
        <v>21</v>
      </c>
    </row>
    <row r="100" spans="1:21" x14ac:dyDescent="0.25">
      <c r="A100" s="10">
        <v>2</v>
      </c>
      <c r="B100" t="s">
        <v>30</v>
      </c>
      <c r="M100" t="s">
        <v>31</v>
      </c>
      <c r="N100">
        <v>240</v>
      </c>
      <c r="P100">
        <v>3</v>
      </c>
      <c r="Q100">
        <v>3600</v>
      </c>
      <c r="R100" s="7">
        <f>Q100*A100</f>
        <v>7200</v>
      </c>
      <c r="S100" t="s">
        <v>32</v>
      </c>
      <c r="T100" t="s">
        <v>81</v>
      </c>
    </row>
    <row r="101" spans="1:21" x14ac:dyDescent="0.25">
      <c r="A101" s="10">
        <v>1</v>
      </c>
      <c r="B101" t="s">
        <v>62</v>
      </c>
      <c r="M101" t="s">
        <v>93</v>
      </c>
      <c r="P101">
        <v>1</v>
      </c>
      <c r="Q101">
        <v>100</v>
      </c>
      <c r="R101" s="7">
        <f>Q101*A101</f>
        <v>100</v>
      </c>
      <c r="T101" t="s">
        <v>81</v>
      </c>
    </row>
    <row r="102" spans="1:21" x14ac:dyDescent="0.25">
      <c r="A102" s="10">
        <v>2</v>
      </c>
      <c r="B102" t="s">
        <v>48</v>
      </c>
      <c r="M102" t="s">
        <v>49</v>
      </c>
      <c r="N102">
        <v>120</v>
      </c>
      <c r="O102">
        <v>15</v>
      </c>
      <c r="P102">
        <v>1</v>
      </c>
      <c r="Q102">
        <f>N102*O102*SQRT(P102)</f>
        <v>1800</v>
      </c>
      <c r="R102" s="7">
        <f t="shared" ref="R102" si="15">Q102*A102</f>
        <v>3600</v>
      </c>
      <c r="S102" t="s">
        <v>50</v>
      </c>
      <c r="T102" t="s">
        <v>81</v>
      </c>
      <c r="U102" t="s">
        <v>51</v>
      </c>
    </row>
    <row r="103" spans="1:21" x14ac:dyDescent="0.25">
      <c r="R103" s="7"/>
    </row>
    <row r="104" spans="1:21" x14ac:dyDescent="0.25">
      <c r="B104" s="1" t="s">
        <v>94</v>
      </c>
      <c r="C104" s="13"/>
      <c r="D104" s="13"/>
      <c r="E104" s="13"/>
      <c r="F104" s="13"/>
      <c r="G104" s="13"/>
      <c r="H104" s="13"/>
      <c r="I104" s="13"/>
      <c r="J104" s="1"/>
      <c r="K104" s="1"/>
      <c r="L104" s="1"/>
      <c r="R104" s="9">
        <f>SUM(R105:R109)</f>
        <v>13720</v>
      </c>
    </row>
    <row r="105" spans="1:21" x14ac:dyDescent="0.25">
      <c r="A105" s="10">
        <v>1</v>
      </c>
      <c r="B105" t="s">
        <v>76</v>
      </c>
      <c r="M105" t="s">
        <v>77</v>
      </c>
      <c r="N105">
        <v>240</v>
      </c>
      <c r="O105">
        <v>9</v>
      </c>
      <c r="P105">
        <v>1</v>
      </c>
      <c r="Q105">
        <v>2200</v>
      </c>
      <c r="R105" s="7">
        <f>Q105*A105</f>
        <v>2200</v>
      </c>
      <c r="S105" t="s">
        <v>32</v>
      </c>
      <c r="T105" t="s">
        <v>95</v>
      </c>
    </row>
    <row r="106" spans="1:21" x14ac:dyDescent="0.25">
      <c r="A106" s="10">
        <v>2</v>
      </c>
      <c r="B106" t="s">
        <v>39</v>
      </c>
      <c r="M106" t="s">
        <v>40</v>
      </c>
      <c r="N106">
        <v>120</v>
      </c>
      <c r="O106">
        <v>11</v>
      </c>
      <c r="P106">
        <v>1</v>
      </c>
      <c r="Q106">
        <f>N106*O106*SQRT(P106)</f>
        <v>1320</v>
      </c>
      <c r="R106" s="7">
        <f t="shared" ref="R106:R109" si="16">Q106*A106</f>
        <v>2640</v>
      </c>
      <c r="T106" t="s">
        <v>95</v>
      </c>
    </row>
    <row r="107" spans="1:21" x14ac:dyDescent="0.25">
      <c r="A107" s="10">
        <v>2</v>
      </c>
      <c r="B107" t="s">
        <v>41</v>
      </c>
      <c r="M107" t="s">
        <v>42</v>
      </c>
      <c r="N107">
        <v>120</v>
      </c>
      <c r="O107">
        <v>11</v>
      </c>
      <c r="P107">
        <v>1</v>
      </c>
      <c r="Q107">
        <f>N107*O107*SQRT(P107)</f>
        <v>1320</v>
      </c>
      <c r="R107" s="7">
        <f t="shared" si="16"/>
        <v>2640</v>
      </c>
      <c r="T107" t="s">
        <v>95</v>
      </c>
    </row>
    <row r="108" spans="1:21" x14ac:dyDescent="0.25">
      <c r="A108" s="10">
        <v>2</v>
      </c>
      <c r="B108" t="s">
        <v>45</v>
      </c>
      <c r="M108" t="s">
        <v>46</v>
      </c>
      <c r="N108">
        <v>120</v>
      </c>
      <c r="O108">
        <v>11</v>
      </c>
      <c r="P108">
        <v>1</v>
      </c>
      <c r="Q108">
        <f>N108*O108*SQRT(P108)</f>
        <v>1320</v>
      </c>
      <c r="R108" s="7">
        <f t="shared" si="16"/>
        <v>2640</v>
      </c>
      <c r="T108" t="s">
        <v>95</v>
      </c>
    </row>
    <row r="109" spans="1:21" x14ac:dyDescent="0.25">
      <c r="A109" s="10">
        <v>2</v>
      </c>
      <c r="B109" t="s">
        <v>48</v>
      </c>
      <c r="M109" t="s">
        <v>49</v>
      </c>
      <c r="N109">
        <v>120</v>
      </c>
      <c r="O109">
        <v>15</v>
      </c>
      <c r="P109">
        <v>1</v>
      </c>
      <c r="Q109">
        <f>N109*O109*SQRT(P109)</f>
        <v>1800</v>
      </c>
      <c r="R109" s="7">
        <f t="shared" si="16"/>
        <v>3600</v>
      </c>
      <c r="S109" t="s">
        <v>50</v>
      </c>
      <c r="T109" t="s">
        <v>95</v>
      </c>
      <c r="U109" t="s">
        <v>51</v>
      </c>
    </row>
    <row r="110" spans="1:21" x14ac:dyDescent="0.25">
      <c r="R110" s="7"/>
    </row>
    <row r="111" spans="1:21" x14ac:dyDescent="0.25">
      <c r="B111" s="1" t="s">
        <v>96</v>
      </c>
      <c r="C111" s="1"/>
      <c r="D111" s="1"/>
      <c r="E111" s="1"/>
      <c r="F111" s="13"/>
      <c r="G111" s="13"/>
      <c r="H111" s="13"/>
      <c r="I111" s="13"/>
      <c r="J111" s="13"/>
      <c r="K111" s="13"/>
      <c r="L111" s="13"/>
      <c r="R111" s="9">
        <f>SUM(R112:R114)</f>
        <v>19200</v>
      </c>
    </row>
    <row r="112" spans="1:21" x14ac:dyDescent="0.25">
      <c r="A112" s="10">
        <v>5</v>
      </c>
      <c r="B112" t="s">
        <v>48</v>
      </c>
      <c r="M112" t="s">
        <v>49</v>
      </c>
      <c r="N112">
        <v>120</v>
      </c>
      <c r="O112">
        <v>15</v>
      </c>
      <c r="P112">
        <v>1</v>
      </c>
      <c r="Q112">
        <f>N112*O112*SQRT(P112)</f>
        <v>1800</v>
      </c>
      <c r="R112" s="7">
        <f t="shared" ref="R112" si="17">Q112*A112</f>
        <v>9000</v>
      </c>
      <c r="S112" t="s">
        <v>24</v>
      </c>
      <c r="T112" t="s">
        <v>15</v>
      </c>
      <c r="U112" t="s">
        <v>51</v>
      </c>
    </row>
    <row r="113" spans="1:21" x14ac:dyDescent="0.25">
      <c r="A113" s="10">
        <v>3</v>
      </c>
      <c r="B113" t="s">
        <v>97</v>
      </c>
      <c r="M113" t="s">
        <v>49</v>
      </c>
      <c r="N113">
        <v>120</v>
      </c>
      <c r="O113">
        <v>15</v>
      </c>
      <c r="P113">
        <v>1</v>
      </c>
      <c r="Q113">
        <f>N113*O113*SQRT(P113)</f>
        <v>1800</v>
      </c>
      <c r="R113" s="7">
        <f t="shared" ref="R113" si="18">Q113*A113</f>
        <v>5400</v>
      </c>
      <c r="S113" t="s">
        <v>24</v>
      </c>
      <c r="T113" t="s">
        <v>15</v>
      </c>
    </row>
    <row r="114" spans="1:21" x14ac:dyDescent="0.25">
      <c r="A114" s="10">
        <v>4</v>
      </c>
      <c r="B114" t="s">
        <v>98</v>
      </c>
      <c r="M114" t="s">
        <v>99</v>
      </c>
      <c r="N114">
        <v>120</v>
      </c>
      <c r="O114">
        <v>10</v>
      </c>
      <c r="P114">
        <v>1</v>
      </c>
      <c r="Q114">
        <f>N114*O114*SQRT(P114)</f>
        <v>1200</v>
      </c>
      <c r="R114" s="7">
        <f>Q114*A114</f>
        <v>4800</v>
      </c>
      <c r="S114" t="s">
        <v>100</v>
      </c>
      <c r="T114" t="s">
        <v>15</v>
      </c>
      <c r="U114" t="s">
        <v>101</v>
      </c>
    </row>
    <row r="117" spans="1:21" x14ac:dyDescent="0.25">
      <c r="B117" s="1" t="s">
        <v>102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1" x14ac:dyDescent="0.25">
      <c r="B118" t="s">
        <v>103</v>
      </c>
    </row>
    <row r="119" spans="1:21" x14ac:dyDescent="0.25">
      <c r="B119" t="s">
        <v>104</v>
      </c>
    </row>
  </sheetData>
  <mergeCells count="3">
    <mergeCell ref="C1:E1"/>
    <mergeCell ref="G1:I1"/>
    <mergeCell ref="J1:L1"/>
  </mergeCells>
  <dataValidations count="1">
    <dataValidation type="list" allowBlank="1" showInputMessage="1" showErrorMessage="1" sqref="T36:T47 T6:T21 T49:T60 T3:T4 T23:T34 T63:T70 T112:T114 T97:T102 T73:T83 T105:T109 T86:T94" xr:uid="{00000000-0002-0000-0000-000000000000}">
      <formula1>"funded research awarded and in progress,funded research awarded,part of the curriculum of a class,research proposal submitted for consideration,future research"</formula1>
    </dataValidation>
  </dataValidation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AEL Equipment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Austin Bailey</cp:lastModifiedBy>
  <cp:revision/>
  <dcterms:created xsi:type="dcterms:W3CDTF">2022-09-28T23:52:07Z</dcterms:created>
  <dcterms:modified xsi:type="dcterms:W3CDTF">2023-04-17T21:42:57Z</dcterms:modified>
  <cp:category/>
  <cp:contentStatus/>
</cp:coreProperties>
</file>